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<sst xmlns="http://schemas.openxmlformats.org/spreadsheetml/2006/main" count="39" uniqueCount="38">
  <si>
    <t xml:space="preserve">Budget Prévisionnel</t>
  </si>
  <si>
    <t xml:space="preserve">Marge (en%)</t>
  </si>
  <si>
    <t xml:space="preserve">Tâches estimées</t>
  </si>
  <si>
    <t xml:space="preserve">Développeur Backend</t>
  </si>
  <si>
    <t xml:space="preserve">Développeur Frontend</t>
  </si>
  <si>
    <t xml:space="preserve">Designer</t>
  </si>
  <si>
    <t xml:space="preserve">Chef de projet</t>
  </si>
  <si>
    <t xml:space="preserve">Total heures</t>
  </si>
  <si>
    <t xml:space="preserve">Cout total (HT)</t>
  </si>
  <si>
    <r>
      <rPr>
        <b val="true"/>
        <sz val="10"/>
        <rFont val="Helvetica Neue"/>
        <family val="0"/>
        <charset val="1"/>
      </rPr>
      <t xml:space="preserve">TH </t>
    </r>
    <r>
      <rPr>
        <sz val="8"/>
        <rFont val="Helvetica Neue Medium"/>
        <family val="0"/>
        <charset val="1"/>
      </rPr>
      <t xml:space="preserve">(sans marge)</t>
    </r>
  </si>
  <si>
    <r>
      <rPr>
        <sz val="10"/>
        <rFont val="Helvetica Neue"/>
        <family val="0"/>
        <charset val="1"/>
      </rPr>
      <t xml:space="preserve">Ajout de la </t>
    </r>
    <r>
      <rPr>
        <b val="true"/>
        <sz val="10"/>
        <rFont val="Helvetica Neue"/>
        <family val="0"/>
        <charset val="1"/>
      </rPr>
      <t xml:space="preserve">20% Marge</t>
    </r>
  </si>
  <si>
    <r>
      <rPr>
        <b val="true"/>
        <sz val="10"/>
        <rFont val="Helvetica Neue"/>
        <family val="0"/>
        <charset val="1"/>
      </rPr>
      <t xml:space="preserve">TH </t>
    </r>
    <r>
      <rPr>
        <sz val="8"/>
        <rFont val="Helvetica Neue Medium"/>
        <family val="0"/>
        <charset val="1"/>
      </rPr>
      <t xml:space="preserve">(avec marge)</t>
    </r>
  </si>
  <si>
    <r>
      <rPr>
        <b val="true"/>
        <sz val="10"/>
        <rFont val="Helvetica Neue"/>
        <family val="0"/>
        <charset val="1"/>
      </rPr>
      <t xml:space="preserve">TJM</t>
    </r>
    <r>
      <rPr>
        <sz val="8"/>
        <rFont val="Helvetica Neue"/>
        <family val="0"/>
        <charset val="1"/>
      </rPr>
      <t xml:space="preserve"> (avec marge)</t>
    </r>
  </si>
  <si>
    <t xml:space="preserve">Cadrage et suivi de projet</t>
  </si>
  <si>
    <t xml:space="preserve">Phase d’initialisation</t>
  </si>
  <si>
    <t xml:space="preserve">Etude du cahier des charges &amp; Planification et suivi de projet</t>
  </si>
  <si>
    <t xml:space="preserve">Réunions internes &amp; clients</t>
  </si>
  <si>
    <t xml:space="preserve">Recettage</t>
  </si>
  <si>
    <t xml:space="preserve">Session de formation</t>
  </si>
  <si>
    <t xml:space="preserve">Repasse bugs + motifs créa minimes</t>
  </si>
  <si>
    <t xml:space="preserve">Conception Graphique du projet</t>
  </si>
  <si>
    <t xml:space="preserve">Charte graphique</t>
  </si>
  <si>
    <t xml:space="preserve">Page d’accueil</t>
  </si>
  <si>
    <t xml:space="preserve">Template Création/Connexion</t>
  </si>
  <si>
    <t xml:space="preserve">Page de recherche, d’observation et Dashboard</t>
  </si>
  <si>
    <t xml:space="preserve">Conception technique</t>
  </si>
  <si>
    <t xml:space="preserve">Achat du nom de domaine et hébergement</t>
  </si>
  <si>
    <t xml:space="preserve">Intégration des maquettes</t>
  </si>
  <si>
    <t xml:space="preserve">Intégration Google maps</t>
  </si>
  <si>
    <t xml:space="preserve">Ajout des observations</t>
  </si>
  <si>
    <t xml:space="preserve">Recherche des oiseaux par espèce</t>
  </si>
  <si>
    <t xml:space="preserve">Espace d’administration</t>
  </si>
  <si>
    <t xml:space="preserve">Mise en ligne du site</t>
  </si>
  <si>
    <t xml:space="preserve">Total</t>
  </si>
  <si>
    <t xml:space="preserve">Options</t>
  </si>
  <si>
    <r>
      <rPr>
        <b val="true"/>
        <sz val="10"/>
        <rFont val="Helvetica Neue"/>
        <family val="0"/>
        <charset val="1"/>
      </rPr>
      <t xml:space="preserve">Tierce Maintenant Applicative </t>
    </r>
    <r>
      <rPr>
        <sz val="8"/>
        <rFont val="Helvetica Neue"/>
        <family val="0"/>
        <charset val="1"/>
      </rPr>
      <t xml:space="preserve">Maximum de 7h/mois pendant 1an</t>
    </r>
  </si>
  <si>
    <t xml:space="preserve">Optimisation des images au clique</t>
  </si>
  <si>
    <r>
      <rPr>
        <b val="true"/>
        <sz val="10"/>
        <rFont val="Helvetica Neue"/>
        <family val="0"/>
        <charset val="1"/>
      </rPr>
      <t xml:space="preserve">Edition du contenu en langues étrangère </t>
    </r>
    <r>
      <rPr>
        <sz val="8"/>
        <rFont val="Helvetica Neue Medium"/>
        <family val="0"/>
        <charset val="1"/>
      </rPr>
      <t xml:space="preserve">chaque langue est facturée la journée (7h) les 5 pages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</si>
</sst>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€-2]\ #,##0"/>
    <numFmt numFmtId="167" formatCode="\ [$€-2]* #,##0\ ;\ [$€-2]* \(#,##0&quot;) &quot;;\ [$€-2]* \-??"/>
    <numFmt numFmtId="168" formatCode="[$€-2]\ #,##0.00_);\([$€-2]\ #,##0.00\)"/>
    <numFmt numFmtId="169" formatCode="[$€-2]\ 0"/>
    <numFmt numFmtId="170" formatCode="DD/MM/YYYY\ H\hMM"/>
    <numFmt numFmtId="171" formatCode="[H]\h"/>
    <numFmt numFmtId="172" formatCode="[$€-2]\ 0"/>
  </numFmts>
  <fonts count="21">
    <font>
      <sz val="10"/>
      <name val="Helvetica Neue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Helvetica Neue"/>
      <family val="0"/>
      <charset val="1"/>
    </font>
    <font>
      <sz val="18"/>
      <color rgb="FF000000"/>
      <name val="Helvetica Neue"/>
      <family val="0"/>
      <charset val="1"/>
    </font>
    <font>
      <sz val="12"/>
      <color rgb="FF000000"/>
      <name val="Helvetica Neue"/>
      <family val="0"/>
      <charset val="1"/>
    </font>
    <font>
      <sz val="10"/>
      <color rgb="FF333333"/>
      <name val="Helvetica Neue"/>
      <family val="0"/>
      <charset val="1"/>
    </font>
    <font>
      <i val="true"/>
      <sz val="10"/>
      <color rgb="FF808080"/>
      <name val="Helvetica Neue"/>
      <family val="0"/>
      <charset val="1"/>
    </font>
    <font>
      <sz val="10"/>
      <color rgb="FF006600"/>
      <name val="Helvetica Neue"/>
      <family val="0"/>
      <charset val="1"/>
    </font>
    <font>
      <sz val="10"/>
      <color rgb="FF996600"/>
      <name val="Helvetica Neue"/>
      <family val="0"/>
      <charset val="1"/>
    </font>
    <font>
      <sz val="10"/>
      <color rgb="FFCC0000"/>
      <name val="Helvetica Neue"/>
      <family val="0"/>
      <charset val="1"/>
    </font>
    <font>
      <b val="true"/>
      <sz val="10"/>
      <color rgb="FFFFFFFF"/>
      <name val="Helvetica Neue"/>
      <family val="0"/>
      <charset val="1"/>
    </font>
    <font>
      <b val="true"/>
      <sz val="10"/>
      <color rgb="FF000000"/>
      <name val="Helvetica Neue"/>
      <family val="0"/>
      <charset val="1"/>
    </font>
    <font>
      <sz val="10"/>
      <color rgb="FFFFFFFF"/>
      <name val="Helvetica Neue"/>
      <family val="0"/>
      <charset val="1"/>
    </font>
    <font>
      <b val="true"/>
      <sz val="30"/>
      <name val="Futura Condensed"/>
      <family val="0"/>
      <charset val="1"/>
    </font>
    <font>
      <b val="true"/>
      <sz val="10"/>
      <name val="Helvetica Neue"/>
      <family val="0"/>
      <charset val="1"/>
    </font>
    <font>
      <sz val="8"/>
      <name val="Helvetica Neue Medium"/>
      <family val="0"/>
      <charset val="1"/>
    </font>
    <font>
      <sz val="8"/>
      <name val="Helvetica Neue"/>
      <family val="0"/>
      <charset val="1"/>
    </font>
    <font>
      <b val="true"/>
      <sz val="12"/>
      <name val="Helvetica Neue"/>
      <family val="0"/>
      <charset val="1"/>
    </font>
    <font>
      <b val="true"/>
      <sz val="16"/>
      <name val="Helvetica Neue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thin"/>
      <top style="dotted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top" textRotation="0" wrapText="true" indent="0" shrinkToFit="false"/>
    </xf>
    <xf numFmtId="164" fontId="5" fillId="0" borderId="0" applyFont="true" applyBorder="false" applyAlignment="true" applyProtection="false">
      <alignment horizontal="general" vertical="top" textRotation="0" wrapText="true" indent="0" shrinkToFit="false"/>
    </xf>
    <xf numFmtId="164" fontId="6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top" textRotation="0" wrapText="true" indent="0" shrinkToFit="false"/>
    </xf>
    <xf numFmtId="164" fontId="7" fillId="2" borderId="1" applyFont="true" applyBorder="true" applyAlignment="true" applyProtection="false">
      <alignment horizontal="general" vertical="top" textRotation="0" wrapText="true" indent="0" shrinkToFit="false"/>
    </xf>
    <xf numFmtId="164" fontId="8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top" textRotation="0" wrapText="true" indent="0" shrinkToFit="false"/>
    </xf>
    <xf numFmtId="164" fontId="9" fillId="3" borderId="0" applyFont="true" applyBorder="false" applyAlignment="true" applyProtection="false">
      <alignment horizontal="general" vertical="top" textRotation="0" wrapText="true" indent="0" shrinkToFit="false"/>
    </xf>
    <xf numFmtId="164" fontId="10" fillId="2" borderId="0" applyFont="true" applyBorder="false" applyAlignment="true" applyProtection="false">
      <alignment horizontal="general" vertical="top" textRotation="0" wrapText="true" indent="0" shrinkToFit="false"/>
    </xf>
    <xf numFmtId="164" fontId="11" fillId="4" borderId="0" applyFont="true" applyBorder="false" applyAlignment="true" applyProtection="false">
      <alignment horizontal="general" vertical="top" textRotation="0" wrapText="true" indent="0" shrinkToFit="false"/>
    </xf>
    <xf numFmtId="164" fontId="11" fillId="0" borderId="0" applyFont="true" applyBorder="false" applyAlignment="true" applyProtection="false">
      <alignment horizontal="general" vertical="top" textRotation="0" wrapText="true" indent="0" shrinkToFit="false"/>
    </xf>
    <xf numFmtId="164" fontId="12" fillId="5" borderId="0" applyFont="true" applyBorder="false" applyAlignment="true" applyProtection="false">
      <alignment horizontal="general" vertical="top" textRotation="0" wrapText="true" indent="0" shrinkToFit="false"/>
    </xf>
    <xf numFmtId="164" fontId="13" fillId="0" borderId="0" applyFont="true" applyBorder="false" applyAlignment="true" applyProtection="false">
      <alignment horizontal="general" vertical="top" textRotation="0" wrapText="true" indent="0" shrinkToFit="false"/>
    </xf>
    <xf numFmtId="164" fontId="14" fillId="6" borderId="0" applyFont="true" applyBorder="false" applyAlignment="true" applyProtection="false">
      <alignment horizontal="general" vertical="top" textRotation="0" wrapText="true" indent="0" shrinkToFit="false"/>
    </xf>
    <xf numFmtId="164" fontId="14" fillId="7" borderId="0" applyFont="true" applyBorder="false" applyAlignment="true" applyProtection="false">
      <alignment horizontal="general" vertical="top" textRotation="0" wrapText="true" indent="0" shrinkToFit="false"/>
    </xf>
    <xf numFmtId="164" fontId="13" fillId="8" borderId="0" applyFont="true" applyBorder="false" applyAlignment="true" applyProtection="false">
      <alignment horizontal="general" vertical="top" textRotation="0" wrapText="tru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9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6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6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9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9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6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9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9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9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9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9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9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0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9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0" fillId="9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9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1" fontId="16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9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20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6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9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9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6" fillId="9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787680</xdr:colOff>
      <xdr:row>12</xdr:row>
      <xdr:rowOff>36000</xdr:rowOff>
    </xdr:from>
    <xdr:to>
      <xdr:col>5</xdr:col>
      <xdr:colOff>78840</xdr:colOff>
      <xdr:row>12</xdr:row>
      <xdr:rowOff>285840</xdr:rowOff>
    </xdr:to>
    <xdr:sp>
      <xdr:nvSpPr>
        <xdr:cNvPr id="0" name="CustomShape 1"/>
        <xdr:cNvSpPr/>
      </xdr:nvSpPr>
      <xdr:spPr>
        <a:xfrm>
          <a:off x="5402520" y="4255920"/>
          <a:ext cx="444960" cy="249840"/>
        </a:xfrm>
        <a:prstGeom prst="rect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1" activePane="bottomRight" state="frozen"/>
      <selection pane="topLeft" activeCell="A1" activeCellId="0" sqref="A1"/>
      <selection pane="topRight" activeCell="B1" activeCellId="0" sqref="B1"/>
      <selection pane="bottomLeft" activeCell="A21" activeCellId="0" sqref="A21"/>
      <selection pane="bottomRight" activeCell="A24" activeCellId="0" sqref="A24"/>
    </sheetView>
  </sheetViews>
  <sheetFormatPr defaultRowHeight="19.9" outlineLevelRow="0" outlineLevelCol="0"/>
  <cols>
    <col collapsed="false" customWidth="true" hidden="false" outlineLevel="0" max="256" min="1" style="1" width="14.31"/>
    <col collapsed="false" customWidth="true" hidden="false" outlineLevel="0" max="1025" min="257" style="0" width="14.29"/>
  </cols>
  <sheetData>
    <row r="1" customFormat="false" ht="40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customFormat="false" ht="19.7" hidden="false" customHeight="true" outlineLevel="0" collapsed="false">
      <c r="A2" s="4" t="s">
        <v>1</v>
      </c>
      <c r="B2" s="5" t="n">
        <v>20</v>
      </c>
      <c r="C2" s="5"/>
      <c r="D2" s="5"/>
      <c r="E2" s="4"/>
      <c r="F2" s="4"/>
      <c r="G2" s="4"/>
      <c r="H2" s="4"/>
      <c r="I2" s="6"/>
    </row>
    <row r="3" customFormat="false" ht="26.2" hidden="false" customHeight="true" outlineLevel="0" collapsed="false">
      <c r="A3" s="7" t="s">
        <v>2</v>
      </c>
      <c r="B3" s="7" t="s">
        <v>3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6"/>
    </row>
    <row r="4" customFormat="false" ht="20.7" hidden="false" customHeight="true" outlineLevel="0" collapsed="false">
      <c r="A4" s="8" t="s">
        <v>9</v>
      </c>
      <c r="B4" s="9" t="n">
        <f aca="false">42</f>
        <v>42</v>
      </c>
      <c r="C4" s="9" t="n">
        <f aca="false">42</f>
        <v>42</v>
      </c>
      <c r="D4" s="9" t="n">
        <f aca="false">45</f>
        <v>45</v>
      </c>
      <c r="E4" s="9" t="n">
        <f aca="false">35</f>
        <v>35</v>
      </c>
      <c r="F4" s="9" t="n">
        <f aca="false">50</f>
        <v>50</v>
      </c>
      <c r="G4" s="10"/>
      <c r="H4" s="11"/>
      <c r="I4" s="6"/>
    </row>
    <row r="5" customFormat="false" ht="26.75" hidden="false" customHeight="true" outlineLevel="0" collapsed="false">
      <c r="A5" s="10" t="s">
        <v>10</v>
      </c>
      <c r="B5" s="12" t="n">
        <f aca="false">(B4*20)/100</f>
        <v>8.4</v>
      </c>
      <c r="C5" s="12" t="n">
        <f aca="false">(C4*20)/100</f>
        <v>8.4</v>
      </c>
      <c r="D5" s="12" t="n">
        <f aca="false">(D4*20)/100</f>
        <v>9</v>
      </c>
      <c r="E5" s="12" t="n">
        <f aca="false">(E4*20)/100</f>
        <v>7</v>
      </c>
      <c r="F5" s="12" t="n">
        <f aca="false">(F4*20)/100</f>
        <v>10</v>
      </c>
      <c r="G5" s="13"/>
      <c r="H5" s="13"/>
      <c r="I5" s="6"/>
    </row>
    <row r="6" customFormat="false" ht="20.7" hidden="false" customHeight="true" outlineLevel="0" collapsed="false">
      <c r="A6" s="8" t="s">
        <v>11</v>
      </c>
      <c r="B6" s="9" t="n">
        <f aca="false">B4+B5</f>
        <v>50.4</v>
      </c>
      <c r="C6" s="9" t="n">
        <f aca="false">C4+C5</f>
        <v>50.4</v>
      </c>
      <c r="D6" s="9" t="n">
        <f aca="false">D4+D5</f>
        <v>54</v>
      </c>
      <c r="E6" s="9" t="n">
        <f aca="false">E4+E5</f>
        <v>42</v>
      </c>
      <c r="F6" s="9" t="n">
        <f aca="false">F4+F5</f>
        <v>60</v>
      </c>
      <c r="G6" s="10"/>
      <c r="H6" s="11"/>
      <c r="I6" s="6"/>
    </row>
    <row r="7" customFormat="false" ht="20.7" hidden="false" customHeight="true" outlineLevel="0" collapsed="false">
      <c r="A7" s="8" t="s">
        <v>12</v>
      </c>
      <c r="B7" s="9" t="n">
        <f aca="false">B6*7</f>
        <v>352.8</v>
      </c>
      <c r="C7" s="9" t="n">
        <f aca="false">PRODUCT(C6*7)</f>
        <v>352.8</v>
      </c>
      <c r="D7" s="9" t="n">
        <f aca="false">PRODUCT(D6*7)</f>
        <v>378</v>
      </c>
      <c r="E7" s="9" t="n">
        <f aca="false">PRODUCT(E6*7)</f>
        <v>294</v>
      </c>
      <c r="F7" s="9" t="n">
        <f aca="false">PRODUCT(F6*7)</f>
        <v>420</v>
      </c>
      <c r="G7" s="10"/>
      <c r="H7" s="11"/>
      <c r="I7" s="6"/>
    </row>
    <row r="8" customFormat="false" ht="26.7" hidden="false" customHeight="true" outlineLevel="0" collapsed="false">
      <c r="A8" s="14" t="s">
        <v>13</v>
      </c>
      <c r="B8" s="15"/>
      <c r="C8" s="15"/>
      <c r="D8" s="15"/>
      <c r="E8" s="15"/>
      <c r="F8" s="15"/>
      <c r="G8" s="15"/>
      <c r="H8" s="16"/>
      <c r="I8" s="6"/>
    </row>
    <row r="9" customFormat="false" ht="26.7" hidden="false" customHeight="true" outlineLevel="0" collapsed="false">
      <c r="A9" s="17" t="s">
        <v>14</v>
      </c>
      <c r="B9" s="18"/>
      <c r="C9" s="18"/>
      <c r="D9" s="18"/>
      <c r="E9" s="18"/>
      <c r="F9" s="19" t="n">
        <v>0.583333333333333</v>
      </c>
      <c r="G9" s="19" t="n">
        <f aca="false">F9</f>
        <v>0.583333333333333</v>
      </c>
      <c r="H9" s="20" t="n">
        <f aca="false">F9*24*F6</f>
        <v>840</v>
      </c>
      <c r="I9" s="6"/>
    </row>
    <row r="10" customFormat="false" ht="56.4" hidden="false" customHeight="true" outlineLevel="0" collapsed="false">
      <c r="A10" s="21" t="s">
        <v>15</v>
      </c>
      <c r="B10" s="22"/>
      <c r="C10" s="22"/>
      <c r="D10" s="22"/>
      <c r="E10" s="22"/>
      <c r="F10" s="23" t="n">
        <v>1.16666666666667</v>
      </c>
      <c r="G10" s="23" t="n">
        <f aca="false">F10</f>
        <v>1.16666666666667</v>
      </c>
      <c r="H10" s="24" t="n">
        <f aca="false">F10*24*F6</f>
        <v>1680</v>
      </c>
      <c r="I10" s="6"/>
    </row>
    <row r="11" customFormat="false" ht="26.7" hidden="false" customHeight="true" outlineLevel="0" collapsed="false">
      <c r="A11" s="21" t="s">
        <v>16</v>
      </c>
      <c r="B11" s="23" t="n">
        <v>0.166666666666667</v>
      </c>
      <c r="C11" s="23" t="n">
        <v>0.166666666666667</v>
      </c>
      <c r="D11" s="23" t="n">
        <v>0.166666666666667</v>
      </c>
      <c r="E11" s="23" t="n">
        <v>0.166666666666667</v>
      </c>
      <c r="F11" s="23" t="n">
        <v>0.583333333333333</v>
      </c>
      <c r="G11" s="23" t="n">
        <f aca="false">B11+F11+E11+D11+C11</f>
        <v>1.25</v>
      </c>
      <c r="H11" s="24" t="n">
        <f aca="false">F11*24*F6+E11*24*E6+B11*24*B6+D11*24*D6+C11*24*C6</f>
        <v>1627.2</v>
      </c>
      <c r="I11" s="6"/>
    </row>
    <row r="12" customFormat="false" ht="20.7" hidden="false" customHeight="true" outlineLevel="0" collapsed="false">
      <c r="A12" s="21" t="s">
        <v>17</v>
      </c>
      <c r="B12" s="23"/>
      <c r="C12" s="23"/>
      <c r="D12" s="23"/>
      <c r="E12" s="23"/>
      <c r="F12" s="23" t="n">
        <v>0.0833333333333333</v>
      </c>
      <c r="G12" s="23" t="n">
        <f aca="false">F12</f>
        <v>0.0833333333333333</v>
      </c>
      <c r="H12" s="24" t="n">
        <f aca="false">F12*24*F6</f>
        <v>120</v>
      </c>
      <c r="I12" s="6"/>
    </row>
    <row r="13" customFormat="false" ht="26.7" hidden="false" customHeight="true" outlineLevel="0" collapsed="false">
      <c r="A13" s="21" t="s">
        <v>18</v>
      </c>
      <c r="B13" s="23"/>
      <c r="C13" s="23"/>
      <c r="D13" s="23"/>
      <c r="E13" s="23"/>
      <c r="F13" s="23" t="n">
        <v>0.166666666666667</v>
      </c>
      <c r="G13" s="23" t="n">
        <f aca="false">F13+E13+B13</f>
        <v>0.166666666666667</v>
      </c>
      <c r="H13" s="24" t="n">
        <f aca="false">F13*24*F6</f>
        <v>240</v>
      </c>
      <c r="I13" s="6"/>
    </row>
    <row r="14" customFormat="false" ht="38.7" hidden="false" customHeight="true" outlineLevel="0" collapsed="false">
      <c r="A14" s="25" t="s">
        <v>19</v>
      </c>
      <c r="B14" s="26" t="n">
        <v>0.166666666666667</v>
      </c>
      <c r="C14" s="26" t="n">
        <v>0.166666666666667</v>
      </c>
      <c r="D14" s="26" t="n">
        <v>0.166666666666667</v>
      </c>
      <c r="E14" s="26" t="n">
        <v>0.166666666666667</v>
      </c>
      <c r="F14" s="26"/>
      <c r="G14" s="26" t="n">
        <f aca="false">E14+B14+C14+D14</f>
        <v>0.666666666666667</v>
      </c>
      <c r="H14" s="27" t="n">
        <f aca="false">E14*24*E6+B14*24*B6+C14*24*C6+D14*24*D6</f>
        <v>787.2</v>
      </c>
      <c r="I14" s="6"/>
    </row>
    <row r="15" customFormat="false" ht="38.7" hidden="false" customHeight="true" outlineLevel="0" collapsed="false">
      <c r="A15" s="14" t="s">
        <v>20</v>
      </c>
      <c r="B15" s="28"/>
      <c r="C15" s="28"/>
      <c r="D15" s="28"/>
      <c r="E15" s="28"/>
      <c r="F15" s="28"/>
      <c r="G15" s="28"/>
      <c r="H15" s="29"/>
      <c r="I15" s="6"/>
    </row>
    <row r="16" customFormat="false" ht="20.7" hidden="false" customHeight="true" outlineLevel="0" collapsed="false">
      <c r="A16" s="17" t="s">
        <v>21</v>
      </c>
      <c r="B16" s="19"/>
      <c r="C16" s="19"/>
      <c r="D16" s="19"/>
      <c r="E16" s="19" t="n">
        <v>0.583333333333333</v>
      </c>
      <c r="F16" s="19"/>
      <c r="G16" s="19" t="n">
        <f aca="false">F16+E16</f>
        <v>0.583333333333333</v>
      </c>
      <c r="H16" s="20" t="n">
        <f aca="false">E16*24*E6</f>
        <v>588</v>
      </c>
      <c r="I16" s="6"/>
    </row>
    <row r="17" customFormat="false" ht="20.7" hidden="false" customHeight="true" outlineLevel="0" collapsed="false">
      <c r="A17" s="21" t="s">
        <v>22</v>
      </c>
      <c r="B17" s="23"/>
      <c r="C17" s="23"/>
      <c r="D17" s="23"/>
      <c r="E17" s="23" t="n">
        <v>0.166666666666667</v>
      </c>
      <c r="F17" s="23"/>
      <c r="G17" s="23" t="n">
        <f aca="false">E17</f>
        <v>0.166666666666667</v>
      </c>
      <c r="H17" s="24" t="n">
        <f aca="false">E17*24*E6</f>
        <v>168</v>
      </c>
      <c r="I17" s="6"/>
    </row>
    <row r="18" customFormat="false" ht="26.7" hidden="false" customHeight="true" outlineLevel="0" collapsed="false">
      <c r="A18" s="21" t="s">
        <v>23</v>
      </c>
      <c r="B18" s="23"/>
      <c r="C18" s="23"/>
      <c r="D18" s="23"/>
      <c r="E18" s="23" t="n">
        <v>0.166666666666667</v>
      </c>
      <c r="F18" s="23"/>
      <c r="G18" s="23" t="n">
        <f aca="false">E18+B18</f>
        <v>0.166666666666667</v>
      </c>
      <c r="H18" s="24" t="n">
        <f aca="false">E18*24*E6+B18*B6</f>
        <v>168</v>
      </c>
      <c r="I18" s="6"/>
    </row>
    <row r="19" customFormat="false" ht="38.7" hidden="false" customHeight="true" outlineLevel="0" collapsed="false">
      <c r="A19" s="25" t="s">
        <v>24</v>
      </c>
      <c r="B19" s="26"/>
      <c r="C19" s="26"/>
      <c r="D19" s="26"/>
      <c r="E19" s="26" t="n">
        <v>0.291666666666667</v>
      </c>
      <c r="F19" s="26"/>
      <c r="G19" s="26" t="n">
        <f aca="false">E19</f>
        <v>0.291666666666667</v>
      </c>
      <c r="H19" s="27" t="n">
        <f aca="false">E19*24*E6</f>
        <v>294</v>
      </c>
      <c r="I19" s="6"/>
    </row>
    <row r="20" customFormat="false" ht="26.7" hidden="false" customHeight="true" outlineLevel="0" collapsed="false">
      <c r="A20" s="14" t="s">
        <v>25</v>
      </c>
      <c r="B20" s="30"/>
      <c r="C20" s="31"/>
      <c r="D20" s="32"/>
      <c r="E20" s="28"/>
      <c r="F20" s="28"/>
      <c r="G20" s="28"/>
      <c r="H20" s="29"/>
      <c r="I20" s="6"/>
    </row>
    <row r="21" customFormat="false" ht="38.7" hidden="false" customHeight="true" outlineLevel="0" collapsed="false">
      <c r="A21" s="33" t="s">
        <v>26</v>
      </c>
      <c r="B21" s="19" t="n">
        <v>0.145833333333333</v>
      </c>
      <c r="C21" s="19"/>
      <c r="D21" s="19"/>
      <c r="E21" s="19"/>
      <c r="F21" s="19"/>
      <c r="G21" s="19" t="n">
        <f aca="false">B21</f>
        <v>0.145833333333333</v>
      </c>
      <c r="H21" s="20" t="n">
        <f aca="false">B21*24*B6</f>
        <v>176.4</v>
      </c>
      <c r="I21" s="6"/>
    </row>
    <row r="22" customFormat="false" ht="36.6" hidden="false" customHeight="true" outlineLevel="0" collapsed="false">
      <c r="A22" s="21" t="s">
        <v>27</v>
      </c>
      <c r="B22" s="23"/>
      <c r="C22" s="23"/>
      <c r="D22" s="23" t="n">
        <v>0.875</v>
      </c>
      <c r="E22" s="23"/>
      <c r="F22" s="23"/>
      <c r="G22" s="23" t="n">
        <f aca="false">D22+C22+B22+E22+F22</f>
        <v>0.875</v>
      </c>
      <c r="H22" s="24" t="n">
        <f aca="false">D22*24*D6</f>
        <v>1134</v>
      </c>
      <c r="I22" s="6"/>
    </row>
    <row r="23" customFormat="false" ht="45" hidden="false" customHeight="true" outlineLevel="0" collapsed="false">
      <c r="A23" s="21" t="s">
        <v>28</v>
      </c>
      <c r="B23" s="23"/>
      <c r="C23" s="23"/>
      <c r="D23" s="23" t="n">
        <v>0.875</v>
      </c>
      <c r="E23" s="23"/>
      <c r="F23" s="23"/>
      <c r="G23" s="23" t="n">
        <f aca="false">B23+F23+E23+D23+C23</f>
        <v>0.875</v>
      </c>
      <c r="H23" s="24" t="n">
        <f aca="false">D23*24*D6</f>
        <v>1134</v>
      </c>
      <c r="I23" s="6"/>
    </row>
    <row r="24" customFormat="false" ht="40.2" hidden="false" customHeight="true" outlineLevel="0" collapsed="false">
      <c r="A24" s="21" t="s">
        <v>29</v>
      </c>
      <c r="B24" s="23"/>
      <c r="C24" s="23" t="n">
        <v>1.16666666666667</v>
      </c>
      <c r="D24" s="23"/>
      <c r="E24" s="23"/>
      <c r="F24" s="23"/>
      <c r="G24" s="23" t="n">
        <f aca="false">C24</f>
        <v>1.16666666666667</v>
      </c>
      <c r="H24" s="24" t="n">
        <f aca="false">C24*24*B6</f>
        <v>1411.2</v>
      </c>
      <c r="I24" s="6"/>
    </row>
    <row r="25" customFormat="false" ht="39" hidden="false" customHeight="true" outlineLevel="0" collapsed="false">
      <c r="A25" s="21" t="s">
        <v>30</v>
      </c>
      <c r="B25" s="23" t="n">
        <v>1.16666666666667</v>
      </c>
      <c r="C25" s="23"/>
      <c r="D25" s="23"/>
      <c r="E25" s="23"/>
      <c r="F25" s="23"/>
      <c r="G25" s="23" t="n">
        <f aca="false">B25</f>
        <v>1.16666666666667</v>
      </c>
      <c r="H25" s="24" t="n">
        <f aca="false">B25*24*B6</f>
        <v>1411.2</v>
      </c>
      <c r="I25" s="6"/>
    </row>
    <row r="26" customFormat="false" ht="26.7" hidden="false" customHeight="true" outlineLevel="0" collapsed="false">
      <c r="A26" s="21" t="s">
        <v>31</v>
      </c>
      <c r="B26" s="23" t="n">
        <v>1.45833333333333</v>
      </c>
      <c r="C26" s="23" t="n">
        <v>1.45833333333333</v>
      </c>
      <c r="D26" s="23"/>
      <c r="E26" s="23"/>
      <c r="F26" s="23"/>
      <c r="G26" s="23" t="n">
        <f aca="false">B26+C26+D26+E26+F26</f>
        <v>2.91666666666667</v>
      </c>
      <c r="H26" s="24" t="n">
        <f aca="false">B26*24*B6+C26*24*C6</f>
        <v>3528</v>
      </c>
      <c r="I26" s="6"/>
    </row>
    <row r="27" customFormat="false" ht="26.7" hidden="false" customHeight="true" outlineLevel="0" collapsed="false">
      <c r="A27" s="25" t="s">
        <v>32</v>
      </c>
      <c r="B27" s="26"/>
      <c r="C27" s="26" t="n">
        <v>0.291666666666667</v>
      </c>
      <c r="D27" s="26"/>
      <c r="E27" s="26"/>
      <c r="F27" s="26"/>
      <c r="G27" s="26" t="n">
        <f aca="false">C27</f>
        <v>0.291666666666667</v>
      </c>
      <c r="H27" s="27" t="n">
        <f aca="false">C27*24*C6</f>
        <v>352.8</v>
      </c>
      <c r="I27" s="6"/>
    </row>
    <row r="28" customFormat="false" ht="20.7" hidden="false" customHeight="true" outlineLevel="0" collapsed="false">
      <c r="A28" s="8" t="s">
        <v>33</v>
      </c>
      <c r="B28" s="34" t="n">
        <f aca="false">B26+B24+B25+B18+B14+B11+B21</f>
        <v>3.10416666666667</v>
      </c>
      <c r="C28" s="34" t="n">
        <f aca="false">C26+C25+C24+C23+C22+C21+C18+C17+C16+C14+C13+C12+C10+C11+C9</f>
        <v>2.95833333333333</v>
      </c>
      <c r="D28" s="34" t="n">
        <f aca="false">D26+D24+D25+D23+D22+D21+D18+D16+D17+D14+D13+D12+D11+D10+D9</f>
        <v>2.08333333333333</v>
      </c>
      <c r="E28" s="34" t="n">
        <f aca="false">E11+E14+E16+E17+E18</f>
        <v>1.25</v>
      </c>
      <c r="F28" s="34" t="n">
        <f aca="false">F23+F22+F26+F25+F24+F21+F18+F17+F16+F14+F12+F11+F10+F13+F9</f>
        <v>2.58333333333333</v>
      </c>
      <c r="G28" s="34" t="n">
        <v>9.14583333333333</v>
      </c>
      <c r="H28" s="35" t="n">
        <f aca="false">H10+H26+H13+H9+H11+H12+H14+H16+H17+H18+H24+H25+H23+H22+H21+H27+H19</f>
        <v>15660</v>
      </c>
      <c r="I28" s="6"/>
    </row>
    <row r="29" customFormat="false" ht="21.5" hidden="false" customHeight="true" outlineLevel="0" collapsed="false">
      <c r="A29" s="36" t="s">
        <v>34</v>
      </c>
      <c r="B29" s="37"/>
      <c r="C29" s="37"/>
      <c r="D29" s="37"/>
      <c r="E29" s="37"/>
      <c r="F29" s="37"/>
      <c r="G29" s="37"/>
      <c r="H29" s="38"/>
      <c r="I29" s="6"/>
    </row>
    <row r="30" customFormat="false" ht="67.2" hidden="false" customHeight="true" outlineLevel="0" collapsed="false">
      <c r="A30" s="33" t="s">
        <v>35</v>
      </c>
      <c r="B30" s="19" t="n">
        <v>3.5</v>
      </c>
      <c r="C30" s="19"/>
      <c r="D30" s="19"/>
      <c r="E30" s="19"/>
      <c r="F30" s="19"/>
      <c r="G30" s="19" t="n">
        <f aca="false">B30</f>
        <v>3.5</v>
      </c>
      <c r="H30" s="20" t="n">
        <f aca="false">B30*24*B6</f>
        <v>4233.6</v>
      </c>
      <c r="I30" s="6"/>
    </row>
    <row r="31" customFormat="false" ht="39.6" hidden="false" customHeight="true" outlineLevel="0" collapsed="false">
      <c r="A31" s="39" t="s">
        <v>36</v>
      </c>
      <c r="B31" s="23" t="n">
        <v>0.291666666666667</v>
      </c>
      <c r="C31" s="23"/>
      <c r="D31" s="23"/>
      <c r="E31" s="23"/>
      <c r="F31" s="23"/>
      <c r="G31" s="23" t="n">
        <f aca="false">B31</f>
        <v>0.291666666666667</v>
      </c>
      <c r="H31" s="24" t="n">
        <f aca="false">B31*24*B6</f>
        <v>352.8</v>
      </c>
      <c r="I31" s="6"/>
    </row>
    <row r="32" customFormat="false" ht="77.4" hidden="false" customHeight="true" outlineLevel="0" collapsed="false">
      <c r="A32" s="40" t="s">
        <v>37</v>
      </c>
      <c r="B32" s="26"/>
      <c r="C32" s="26"/>
      <c r="D32" s="26"/>
      <c r="E32" s="26"/>
      <c r="F32" s="26" t="n">
        <v>0.291666666666667</v>
      </c>
      <c r="G32" s="26" t="n">
        <f aca="false">F32</f>
        <v>0.291666666666667</v>
      </c>
      <c r="H32" s="27" t="n">
        <f aca="false">F32*24*F6</f>
        <v>420</v>
      </c>
      <c r="I32" s="6"/>
    </row>
  </sheetData>
  <mergeCells count="1">
    <mergeCell ref="A1:H1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2912</TotalTime>
  <Application>LibreOffice/5.3.0.3$Windows_X86_64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2017-07-27T15:21:20Z</dcterms:modified>
  <cp:revision>2</cp:revision>
  <dc:subject/>
  <dc:title/>
</cp:coreProperties>
</file>